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9095" windowHeight="11700"/>
  </bookViews>
  <sheets>
    <sheet name="Arkusz1" sheetId="1" r:id="rId1"/>
    <sheet name="Arkusz5" sheetId="6" r:id="rId2"/>
  </sheets>
  <calcPr calcId="145621"/>
</workbook>
</file>

<file path=xl/calcChain.xml><?xml version="1.0" encoding="utf-8"?>
<calcChain xmlns="http://schemas.openxmlformats.org/spreadsheetml/2006/main">
  <c r="D21" i="1" l="1"/>
  <c r="D20" i="1"/>
  <c r="D16" i="1"/>
  <c r="D15" i="1"/>
  <c r="D28" i="1" l="1"/>
  <c r="D27" i="1"/>
  <c r="D26" i="1"/>
  <c r="D25" i="1"/>
  <c r="D24" i="1"/>
  <c r="D23" i="1"/>
  <c r="D22" i="1"/>
  <c r="D19" i="1"/>
  <c r="D18" i="1"/>
  <c r="D17" i="1"/>
  <c r="D14" i="1"/>
  <c r="D13" i="1"/>
  <c r="D12" i="1"/>
  <c r="D11" i="1"/>
  <c r="D10" i="1"/>
  <c r="D9" i="1"/>
  <c r="D8" i="1"/>
  <c r="D7" i="1"/>
  <c r="D6" i="1"/>
  <c r="D29" i="1" l="1"/>
  <c r="E25" i="1" l="1"/>
  <c r="F25" i="1" s="1"/>
  <c r="G25" i="1" s="1"/>
  <c r="E24" i="1"/>
  <c r="F24" i="1" s="1"/>
  <c r="G24" i="1" s="1"/>
  <c r="E23" i="1"/>
  <c r="F23" i="1" l="1"/>
  <c r="G23" i="1" s="1"/>
  <c r="E6" i="1"/>
  <c r="E28" i="1"/>
  <c r="F28" i="1" s="1"/>
  <c r="G28" i="1" s="1"/>
  <c r="E27" i="1"/>
  <c r="F27" i="1" s="1"/>
  <c r="G27" i="1" s="1"/>
  <c r="E26" i="1"/>
  <c r="F26" i="1" s="1"/>
  <c r="G26" i="1" s="1"/>
  <c r="E22" i="1"/>
  <c r="F22" i="1" s="1"/>
  <c r="G22" i="1" s="1"/>
  <c r="E21" i="1"/>
  <c r="F21" i="1" s="1"/>
  <c r="G21" i="1" s="1"/>
  <c r="E20" i="1"/>
  <c r="F20" i="1" s="1"/>
  <c r="G20" i="1" s="1"/>
  <c r="E19" i="1"/>
  <c r="F19" i="1" s="1"/>
  <c r="G19" i="1" s="1"/>
  <c r="E18" i="1"/>
  <c r="F18" i="1" s="1"/>
  <c r="G18" i="1" s="1"/>
  <c r="E17" i="1"/>
  <c r="F17" i="1" s="1"/>
  <c r="G17" i="1" s="1"/>
  <c r="E16" i="1"/>
  <c r="F16" i="1" s="1"/>
  <c r="G16" i="1" s="1"/>
  <c r="E15" i="1"/>
  <c r="F15" i="1" s="1"/>
  <c r="G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29" i="1" l="1"/>
  <c r="G7" i="1"/>
  <c r="G8" i="1"/>
  <c r="G9" i="1"/>
  <c r="G10" i="1"/>
  <c r="G11" i="1"/>
  <c r="G12" i="1"/>
  <c r="G13" i="1"/>
  <c r="G14" i="1"/>
  <c r="F6" i="1"/>
  <c r="F29" i="1" s="1"/>
  <c r="G6" i="1" l="1"/>
  <c r="G29" i="1" s="1"/>
</calcChain>
</file>

<file path=xl/sharedStrings.xml><?xml version="1.0" encoding="utf-8"?>
<sst xmlns="http://schemas.openxmlformats.org/spreadsheetml/2006/main" count="51" uniqueCount="34">
  <si>
    <t>Wyszczególnienie</t>
  </si>
  <si>
    <t>Cena jednostkowa netto za 1 kWh</t>
  </si>
  <si>
    <t>[ zł/kWh ]</t>
  </si>
  <si>
    <t>[ kWh ]</t>
  </si>
  <si>
    <r>
      <t>Sprzedaż energii elektrycznej dla taryfy</t>
    </r>
    <r>
      <rPr>
        <b/>
        <sz val="10"/>
        <color theme="1"/>
        <rFont val="Arial"/>
        <family val="2"/>
        <charset val="238"/>
      </rPr>
      <t xml:space="preserve"> R</t>
    </r>
  </si>
  <si>
    <r>
      <t xml:space="preserve">Sprzedaż energii elektrycznej dla taryfy </t>
    </r>
    <r>
      <rPr>
        <b/>
        <sz val="10"/>
        <color theme="1"/>
        <rFont val="Arial"/>
        <family val="2"/>
        <charset val="238"/>
      </rPr>
      <t>G11</t>
    </r>
  </si>
  <si>
    <r>
      <t xml:space="preserve">Sprzedaż energii elektrycznej dla taryfy </t>
    </r>
    <r>
      <rPr>
        <b/>
        <sz val="10"/>
        <color theme="1"/>
        <rFont val="Arial"/>
        <family val="2"/>
        <charset val="238"/>
      </rPr>
      <t>G12</t>
    </r>
  </si>
  <si>
    <r>
      <t>Sprzedaż energii elektrycznej dla taryfy</t>
    </r>
    <r>
      <rPr>
        <b/>
        <sz val="10"/>
        <color theme="1"/>
        <rFont val="Arial"/>
        <family val="2"/>
        <charset val="238"/>
      </rPr>
      <t xml:space="preserve"> C11</t>
    </r>
  </si>
  <si>
    <r>
      <t xml:space="preserve">Sprzedaż energii elektrycznej dla taryfy </t>
    </r>
    <r>
      <rPr>
        <b/>
        <sz val="10"/>
        <color theme="1"/>
        <rFont val="Arial"/>
        <family val="2"/>
        <charset val="238"/>
      </rPr>
      <t>C12B</t>
    </r>
  </si>
  <si>
    <r>
      <t xml:space="preserve">Sprzedaż energii elektrycznej dla taryfy </t>
    </r>
    <r>
      <rPr>
        <b/>
        <sz val="10"/>
        <color theme="1"/>
        <rFont val="Arial"/>
        <family val="2"/>
        <charset val="238"/>
      </rPr>
      <t>C12W</t>
    </r>
  </si>
  <si>
    <r>
      <t xml:space="preserve">Sprzedaż energii elektrycznej dla taryfy </t>
    </r>
    <r>
      <rPr>
        <b/>
        <sz val="10"/>
        <color theme="1"/>
        <rFont val="Arial"/>
        <family val="2"/>
        <charset val="238"/>
      </rPr>
      <t>C12A</t>
    </r>
  </si>
  <si>
    <r>
      <t>Sprzedaż energii elektrycznej dla taryfy</t>
    </r>
    <r>
      <rPr>
        <b/>
        <sz val="10"/>
        <color theme="1"/>
        <rFont val="Arial"/>
        <family val="2"/>
        <charset val="238"/>
      </rPr>
      <t xml:space="preserve"> C21</t>
    </r>
  </si>
  <si>
    <r>
      <t xml:space="preserve">Sprzedaż energii elektrycznej dla taryfy </t>
    </r>
    <r>
      <rPr>
        <b/>
        <sz val="10"/>
        <color theme="1"/>
        <rFont val="Arial"/>
        <family val="2"/>
        <charset val="238"/>
      </rPr>
      <t>C22B</t>
    </r>
  </si>
  <si>
    <r>
      <t xml:space="preserve">Sprzedaż energii elektrycznej dla taryfy </t>
    </r>
    <r>
      <rPr>
        <b/>
        <sz val="10"/>
        <color theme="1"/>
        <rFont val="Arial"/>
        <family val="2"/>
        <charset val="238"/>
      </rPr>
      <t>B23</t>
    </r>
  </si>
  <si>
    <r>
      <t xml:space="preserve">Sprzedaż energii elektrycznej dla taryfy </t>
    </r>
    <r>
      <rPr>
        <b/>
        <sz val="10"/>
        <color theme="1"/>
        <rFont val="Arial"/>
        <family val="2"/>
        <charset val="238"/>
      </rPr>
      <t>B21</t>
    </r>
  </si>
  <si>
    <t>Razem</t>
  </si>
  <si>
    <t>[ zł ]</t>
  </si>
  <si>
    <t>Wartość podatku VAT</t>
  </si>
  <si>
    <t xml:space="preserve">Wartość netto </t>
  </si>
  <si>
    <t>Wartość Brutto</t>
  </si>
  <si>
    <r>
      <t xml:space="preserve">Sprzedaż energii elektrycznej dla taryfy </t>
    </r>
    <r>
      <rPr>
        <b/>
        <sz val="10"/>
        <color theme="1"/>
        <rFont val="Arial"/>
        <family val="2"/>
        <charset val="238"/>
      </rPr>
      <t>C23</t>
    </r>
  </si>
  <si>
    <r>
      <t xml:space="preserve">Sprzedaż energii elektrycznej dla taryfy </t>
    </r>
    <r>
      <rPr>
        <b/>
        <sz val="10"/>
        <color theme="1"/>
        <rFont val="Arial"/>
        <family val="2"/>
        <charset val="238"/>
      </rPr>
      <t>C22A</t>
    </r>
  </si>
  <si>
    <r>
      <t xml:space="preserve">Cena sprzedaży energii elektrycznej
</t>
    </r>
    <r>
      <rPr>
        <b/>
        <sz val="10"/>
        <color rgb="FFFF0000"/>
        <rFont val="Arial"/>
        <family val="2"/>
        <charset val="238"/>
      </rPr>
      <t xml:space="preserve"> z akcyzą</t>
    </r>
    <r>
      <rPr>
        <b/>
        <sz val="10"/>
        <color theme="1"/>
        <rFont val="Arial"/>
        <family val="2"/>
        <charset val="238"/>
      </rPr>
      <t xml:space="preserve"> Pozostałe godziny doby</t>
    </r>
  </si>
  <si>
    <r>
      <t xml:space="preserve">Cena sprzedaży energii elektrycznej
 </t>
    </r>
    <r>
      <rPr>
        <b/>
        <sz val="10"/>
        <color rgb="FFFF0000"/>
        <rFont val="Arial"/>
        <family val="2"/>
        <charset val="238"/>
      </rPr>
      <t>z akcyzą</t>
    </r>
    <r>
      <rPr>
        <b/>
        <sz val="10"/>
        <color theme="1"/>
        <rFont val="Arial"/>
        <family val="2"/>
        <charset val="238"/>
      </rPr>
      <t xml:space="preserve"> Szczyt popołudniowy</t>
    </r>
  </si>
  <si>
    <r>
      <t xml:space="preserve">Cena sprzedaży energii elektrycznej
</t>
    </r>
    <r>
      <rPr>
        <b/>
        <sz val="10"/>
        <color rgb="FFFF0000"/>
        <rFont val="Arial"/>
        <family val="2"/>
        <charset val="238"/>
      </rPr>
      <t xml:space="preserve"> z akcyzą</t>
    </r>
    <r>
      <rPr>
        <b/>
        <sz val="10"/>
        <color theme="1"/>
        <rFont val="Arial"/>
        <family val="2"/>
        <charset val="238"/>
      </rPr>
      <t xml:space="preserve"> Szczyt przedpołudniowy</t>
    </r>
  </si>
  <si>
    <r>
      <t xml:space="preserve">Cena sprzedaży energii elektrycznej
</t>
    </r>
    <r>
      <rPr>
        <sz val="10"/>
        <color rgb="FFFF0000"/>
        <rFont val="Arial"/>
        <family val="2"/>
        <charset val="238"/>
      </rPr>
      <t xml:space="preserve"> </t>
    </r>
    <r>
      <rPr>
        <b/>
        <sz val="10"/>
        <color rgb="FFFF0000"/>
        <rFont val="Arial"/>
        <family val="2"/>
        <charset val="238"/>
      </rPr>
      <t xml:space="preserve">z akcyzą </t>
    </r>
    <r>
      <rPr>
        <b/>
        <sz val="10"/>
        <color theme="1"/>
        <rFont val="Arial"/>
        <family val="2"/>
        <charset val="238"/>
      </rPr>
      <t>Jednostrefowa</t>
    </r>
  </si>
  <si>
    <r>
      <t xml:space="preserve">Cena sprzedaży energii elektrycznej
</t>
    </r>
    <r>
      <rPr>
        <sz val="10"/>
        <color rgb="FFFF0000"/>
        <rFont val="Arial"/>
        <family val="2"/>
        <charset val="238"/>
      </rPr>
      <t xml:space="preserve"> </t>
    </r>
    <r>
      <rPr>
        <b/>
        <sz val="10"/>
        <color rgb="FFFF0000"/>
        <rFont val="Arial"/>
        <family val="2"/>
        <charset val="238"/>
      </rPr>
      <t>z akcyzą</t>
    </r>
    <r>
      <rPr>
        <b/>
        <sz val="10"/>
        <color theme="1"/>
        <rFont val="Arial"/>
        <family val="2"/>
        <charset val="238"/>
      </rPr>
      <t xml:space="preserve"> Pozaszczytowa</t>
    </r>
  </si>
  <si>
    <r>
      <t xml:space="preserve">Cena sprzedaży energii elektrycznej
 </t>
    </r>
    <r>
      <rPr>
        <b/>
        <sz val="10"/>
        <color rgb="FFFF0000"/>
        <rFont val="Arial"/>
        <family val="2"/>
        <charset val="238"/>
      </rPr>
      <t>z akcyzą</t>
    </r>
    <r>
      <rPr>
        <b/>
        <sz val="10"/>
        <color theme="1"/>
        <rFont val="Arial"/>
        <family val="2"/>
        <charset val="238"/>
      </rPr>
      <t xml:space="preserve"> Szczytowa</t>
    </r>
  </si>
  <si>
    <r>
      <t xml:space="preserve">Cena sprzedaży energii elektrycznej
 </t>
    </r>
    <r>
      <rPr>
        <b/>
        <sz val="10"/>
        <color rgb="FFFF0000"/>
        <rFont val="Arial"/>
        <family val="2"/>
        <charset val="238"/>
      </rPr>
      <t>z akcyzą</t>
    </r>
    <r>
      <rPr>
        <b/>
        <sz val="10"/>
        <color theme="1"/>
        <rFont val="Arial"/>
        <family val="2"/>
        <charset val="238"/>
      </rPr>
      <t xml:space="preserve"> Nocna</t>
    </r>
  </si>
  <si>
    <r>
      <t xml:space="preserve">Cena sprzedaży energii elektrycznej
</t>
    </r>
    <r>
      <rPr>
        <b/>
        <sz val="10"/>
        <color theme="1"/>
        <rFont val="Arial"/>
        <family val="2"/>
        <charset val="238"/>
      </rPr>
      <t xml:space="preserve"> </t>
    </r>
    <r>
      <rPr>
        <b/>
        <sz val="10"/>
        <color rgb="FFFF0000"/>
        <rFont val="Arial"/>
        <family val="2"/>
        <charset val="238"/>
      </rPr>
      <t>z</t>
    </r>
    <r>
      <rPr>
        <b/>
        <sz val="10"/>
        <color theme="1"/>
        <rFont val="Arial"/>
        <family val="2"/>
        <charset val="238"/>
      </rPr>
      <t xml:space="preserve"> </t>
    </r>
    <r>
      <rPr>
        <b/>
        <sz val="10"/>
        <color rgb="FFFF0000"/>
        <rFont val="Arial"/>
        <family val="2"/>
        <charset val="238"/>
      </rPr>
      <t>akcyzą</t>
    </r>
    <r>
      <rPr>
        <b/>
        <sz val="10"/>
        <color theme="1"/>
        <rFont val="Arial"/>
        <family val="2"/>
        <charset val="238"/>
      </rPr>
      <t xml:space="preserve"> Dzienna</t>
    </r>
  </si>
  <si>
    <t>Tabela do wyliczenia ceny oferty</t>
  </si>
  <si>
    <t>Przewidywane zużycie en. elektr. w okresie od 01.01.2022 do 31.12.2023</t>
  </si>
  <si>
    <t>Razem [kWh]</t>
  </si>
  <si>
    <t>Uwaga !   Wymagany kwalifikowany podpis elektroniczny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</si>
</sst>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FF0000"/>
      <name val="Tahoma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3" fontId="0" fillId="0" borderId="0" xfId="0" applyNumberFormat="1" applyFont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topLeftCell="A10" zoomScale="70" zoomScaleNormal="70" workbookViewId="0">
      <selection activeCell="G34" sqref="G34"/>
    </sheetView>
  </sheetViews>
  <sheetFormatPr defaultColWidth="31.85546875" defaultRowHeight="21.95" customHeight="1" x14ac:dyDescent="0.2"/>
  <cols>
    <col min="1" max="2" width="31.85546875" style="5"/>
    <col min="3" max="3" width="23.140625" style="5" customWidth="1"/>
    <col min="4" max="4" width="25.28515625" style="5" customWidth="1"/>
    <col min="5" max="5" width="19.5703125" style="5" customWidth="1"/>
    <col min="6" max="6" width="23.42578125" style="5" customWidth="1"/>
    <col min="7" max="7" width="23.85546875" style="5" customWidth="1"/>
    <col min="8" max="8" width="31.85546875" style="4"/>
    <col min="9" max="9" width="31.85546875" style="25"/>
    <col min="10" max="16384" width="31.85546875" style="5"/>
  </cols>
  <sheetData>
    <row r="1" spans="1:7" ht="21.95" customHeight="1" x14ac:dyDescent="0.25">
      <c r="A1" s="24" t="s">
        <v>30</v>
      </c>
    </row>
    <row r="2" spans="1:7" ht="21.95" customHeight="1" thickBot="1" x14ac:dyDescent="0.3"/>
    <row r="3" spans="1:7" ht="42" customHeight="1" x14ac:dyDescent="0.2">
      <c r="A3" s="39" t="s">
        <v>0</v>
      </c>
      <c r="B3" s="40"/>
      <c r="C3" s="1" t="s">
        <v>1</v>
      </c>
      <c r="D3" s="3" t="s">
        <v>31</v>
      </c>
      <c r="E3" s="1" t="s">
        <v>18</v>
      </c>
      <c r="F3" s="1" t="s">
        <v>17</v>
      </c>
      <c r="G3" s="2" t="s">
        <v>19</v>
      </c>
    </row>
    <row r="4" spans="1:7" ht="20.25" customHeight="1" x14ac:dyDescent="0.2">
      <c r="A4" s="41"/>
      <c r="B4" s="42"/>
      <c r="C4" s="6" t="s">
        <v>2</v>
      </c>
      <c r="D4" s="6" t="s">
        <v>3</v>
      </c>
      <c r="E4" s="6" t="s">
        <v>16</v>
      </c>
      <c r="F4" s="6" t="s">
        <v>16</v>
      </c>
      <c r="G4" s="7" t="s">
        <v>16</v>
      </c>
    </row>
    <row r="5" spans="1:7" ht="20.25" customHeight="1" thickBot="1" x14ac:dyDescent="0.3">
      <c r="A5" s="8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10">
        <v>7</v>
      </c>
    </row>
    <row r="6" spans="1:7" ht="27.95" customHeight="1" thickBot="1" x14ac:dyDescent="0.25">
      <c r="A6" s="11" t="s">
        <v>4</v>
      </c>
      <c r="B6" s="12" t="s">
        <v>25</v>
      </c>
      <c r="C6" s="19"/>
      <c r="D6" s="26">
        <f>2*1960</f>
        <v>3920</v>
      </c>
      <c r="E6" s="12">
        <f>ROUND(C6*D6,2)</f>
        <v>0</v>
      </c>
      <c r="F6" s="12">
        <f>ROUND(E6*0.23,2)</f>
        <v>0</v>
      </c>
      <c r="G6" s="13">
        <f>E6+F6</f>
        <v>0</v>
      </c>
    </row>
    <row r="7" spans="1:7" ht="27.95" customHeight="1" thickBot="1" x14ac:dyDescent="0.25">
      <c r="A7" s="11" t="s">
        <v>5</v>
      </c>
      <c r="B7" s="12" t="s">
        <v>25</v>
      </c>
      <c r="C7" s="20"/>
      <c r="D7" s="27">
        <f>2*35797</f>
        <v>71594</v>
      </c>
      <c r="E7" s="12">
        <f t="shared" ref="E7:E28" si="0">ROUND(C7*D7,2)</f>
        <v>0</v>
      </c>
      <c r="F7" s="12">
        <f t="shared" ref="F7:F28" si="1">ROUND(E7*0.23,2)</f>
        <v>0</v>
      </c>
      <c r="G7" s="13">
        <f t="shared" ref="G7:G28" si="2">E7+F7</f>
        <v>0</v>
      </c>
    </row>
    <row r="8" spans="1:7" ht="27.95" customHeight="1" x14ac:dyDescent="0.2">
      <c r="A8" s="43" t="s">
        <v>6</v>
      </c>
      <c r="B8" s="15" t="s">
        <v>29</v>
      </c>
      <c r="C8" s="21"/>
      <c r="D8" s="28">
        <f>2*30410</f>
        <v>60820</v>
      </c>
      <c r="E8" s="14">
        <f t="shared" si="0"/>
        <v>0</v>
      </c>
      <c r="F8" s="14">
        <f t="shared" si="1"/>
        <v>0</v>
      </c>
      <c r="G8" s="16">
        <f t="shared" si="2"/>
        <v>0</v>
      </c>
    </row>
    <row r="9" spans="1:7" ht="27.95" customHeight="1" thickBot="1" x14ac:dyDescent="0.25">
      <c r="A9" s="44"/>
      <c r="B9" s="17" t="s">
        <v>28</v>
      </c>
      <c r="C9" s="22"/>
      <c r="D9" s="29">
        <f>2*18590</f>
        <v>37180</v>
      </c>
      <c r="E9" s="17">
        <f t="shared" si="0"/>
        <v>0</v>
      </c>
      <c r="F9" s="17">
        <f t="shared" si="1"/>
        <v>0</v>
      </c>
      <c r="G9" s="18">
        <f t="shared" si="2"/>
        <v>0</v>
      </c>
    </row>
    <row r="10" spans="1:7" ht="27.95" customHeight="1" thickBot="1" x14ac:dyDescent="0.25">
      <c r="A10" s="11" t="s">
        <v>7</v>
      </c>
      <c r="B10" s="12" t="s">
        <v>25</v>
      </c>
      <c r="C10" s="20"/>
      <c r="D10" s="26">
        <f>2*833509</f>
        <v>1667018</v>
      </c>
      <c r="E10" s="12">
        <f t="shared" si="0"/>
        <v>0</v>
      </c>
      <c r="F10" s="12">
        <f t="shared" si="1"/>
        <v>0</v>
      </c>
      <c r="G10" s="13">
        <f t="shared" si="2"/>
        <v>0</v>
      </c>
    </row>
    <row r="11" spans="1:7" ht="27.95" customHeight="1" x14ac:dyDescent="0.2">
      <c r="A11" s="43" t="s">
        <v>8</v>
      </c>
      <c r="B11" s="15" t="s">
        <v>29</v>
      </c>
      <c r="C11" s="21"/>
      <c r="D11" s="28">
        <f>2*426459</f>
        <v>852918</v>
      </c>
      <c r="E11" s="14">
        <f t="shared" si="0"/>
        <v>0</v>
      </c>
      <c r="F11" s="14">
        <f t="shared" si="1"/>
        <v>0</v>
      </c>
      <c r="G11" s="16">
        <f t="shared" si="2"/>
        <v>0</v>
      </c>
    </row>
    <row r="12" spans="1:7" ht="27.95" customHeight="1" thickBot="1" x14ac:dyDescent="0.25">
      <c r="A12" s="44"/>
      <c r="B12" s="17" t="s">
        <v>28</v>
      </c>
      <c r="C12" s="22"/>
      <c r="D12" s="29">
        <f>2*683276</f>
        <v>1366552</v>
      </c>
      <c r="E12" s="17">
        <f t="shared" si="0"/>
        <v>0</v>
      </c>
      <c r="F12" s="17">
        <f t="shared" si="1"/>
        <v>0</v>
      </c>
      <c r="G12" s="18">
        <f t="shared" si="2"/>
        <v>0</v>
      </c>
    </row>
    <row r="13" spans="1:7" ht="27.95" customHeight="1" x14ac:dyDescent="0.2">
      <c r="A13" s="43" t="s">
        <v>9</v>
      </c>
      <c r="B13" s="15" t="s">
        <v>29</v>
      </c>
      <c r="C13" s="21"/>
      <c r="D13" s="28">
        <f>2*46000</f>
        <v>92000</v>
      </c>
      <c r="E13" s="14">
        <f t="shared" si="0"/>
        <v>0</v>
      </c>
      <c r="F13" s="14">
        <f t="shared" si="1"/>
        <v>0</v>
      </c>
      <c r="G13" s="16">
        <f t="shared" si="2"/>
        <v>0</v>
      </c>
    </row>
    <row r="14" spans="1:7" ht="27.95" customHeight="1" thickBot="1" x14ac:dyDescent="0.25">
      <c r="A14" s="44"/>
      <c r="B14" s="17" t="s">
        <v>28</v>
      </c>
      <c r="C14" s="22"/>
      <c r="D14" s="29">
        <f>2*132660</f>
        <v>265320</v>
      </c>
      <c r="E14" s="17">
        <f t="shared" si="0"/>
        <v>0</v>
      </c>
      <c r="F14" s="17">
        <f t="shared" si="1"/>
        <v>0</v>
      </c>
      <c r="G14" s="18">
        <f t="shared" si="2"/>
        <v>0</v>
      </c>
    </row>
    <row r="15" spans="1:7" ht="27.95" customHeight="1" x14ac:dyDescent="0.2">
      <c r="A15" s="43" t="s">
        <v>10</v>
      </c>
      <c r="B15" s="15" t="s">
        <v>27</v>
      </c>
      <c r="C15" s="21"/>
      <c r="D15" s="28">
        <f>2*207390</f>
        <v>414780</v>
      </c>
      <c r="E15" s="14">
        <f t="shared" si="0"/>
        <v>0</v>
      </c>
      <c r="F15" s="14">
        <f t="shared" si="1"/>
        <v>0</v>
      </c>
      <c r="G15" s="16">
        <f t="shared" si="2"/>
        <v>0</v>
      </c>
    </row>
    <row r="16" spans="1:7" ht="27.95" customHeight="1" thickBot="1" x14ac:dyDescent="0.25">
      <c r="A16" s="44"/>
      <c r="B16" s="17" t="s">
        <v>26</v>
      </c>
      <c r="C16" s="22"/>
      <c r="D16" s="29">
        <f>2*552291</f>
        <v>1104582</v>
      </c>
      <c r="E16" s="17">
        <f t="shared" si="0"/>
        <v>0</v>
      </c>
      <c r="F16" s="17">
        <f t="shared" si="1"/>
        <v>0</v>
      </c>
      <c r="G16" s="18">
        <f t="shared" si="2"/>
        <v>0</v>
      </c>
    </row>
    <row r="17" spans="1:9" ht="27.95" customHeight="1" thickBot="1" x14ac:dyDescent="0.25">
      <c r="A17" s="11" t="s">
        <v>11</v>
      </c>
      <c r="B17" s="12" t="s">
        <v>25</v>
      </c>
      <c r="C17" s="20"/>
      <c r="D17" s="26">
        <f>2*219676</f>
        <v>439352</v>
      </c>
      <c r="E17" s="12">
        <f t="shared" si="0"/>
        <v>0</v>
      </c>
      <c r="F17" s="12">
        <f t="shared" si="1"/>
        <v>0</v>
      </c>
      <c r="G17" s="13">
        <f t="shared" si="2"/>
        <v>0</v>
      </c>
    </row>
    <row r="18" spans="1:9" ht="27.95" customHeight="1" x14ac:dyDescent="0.2">
      <c r="A18" s="43" t="s">
        <v>12</v>
      </c>
      <c r="B18" s="15" t="s">
        <v>29</v>
      </c>
      <c r="C18" s="21"/>
      <c r="D18" s="28">
        <f>2*400500</f>
        <v>801000</v>
      </c>
      <c r="E18" s="14">
        <f t="shared" si="0"/>
        <v>0</v>
      </c>
      <c r="F18" s="14">
        <f t="shared" si="1"/>
        <v>0</v>
      </c>
      <c r="G18" s="16">
        <f t="shared" si="2"/>
        <v>0</v>
      </c>
    </row>
    <row r="19" spans="1:9" ht="27.95" customHeight="1" thickBot="1" x14ac:dyDescent="0.25">
      <c r="A19" s="44"/>
      <c r="B19" s="17" t="s">
        <v>28</v>
      </c>
      <c r="C19" s="22"/>
      <c r="D19" s="29">
        <f>2*255500</f>
        <v>511000</v>
      </c>
      <c r="E19" s="17">
        <f t="shared" si="0"/>
        <v>0</v>
      </c>
      <c r="F19" s="17">
        <f t="shared" si="1"/>
        <v>0</v>
      </c>
      <c r="G19" s="18">
        <f t="shared" si="2"/>
        <v>0</v>
      </c>
    </row>
    <row r="20" spans="1:9" ht="27.95" customHeight="1" x14ac:dyDescent="0.2">
      <c r="A20" s="43" t="s">
        <v>21</v>
      </c>
      <c r="B20" s="15" t="s">
        <v>27</v>
      </c>
      <c r="C20" s="21"/>
      <c r="D20" s="28">
        <f>2*65708</f>
        <v>131416</v>
      </c>
      <c r="E20" s="14">
        <f t="shared" si="0"/>
        <v>0</v>
      </c>
      <c r="F20" s="14">
        <f t="shared" si="1"/>
        <v>0</v>
      </c>
      <c r="G20" s="16">
        <f t="shared" si="2"/>
        <v>0</v>
      </c>
    </row>
    <row r="21" spans="1:9" ht="27.95" customHeight="1" thickBot="1" x14ac:dyDescent="0.25">
      <c r="A21" s="44"/>
      <c r="B21" s="17" t="s">
        <v>26</v>
      </c>
      <c r="C21" s="22"/>
      <c r="D21" s="29">
        <f>2*196756</f>
        <v>393512</v>
      </c>
      <c r="E21" s="17">
        <f t="shared" si="0"/>
        <v>0</v>
      </c>
      <c r="F21" s="17">
        <f t="shared" si="1"/>
        <v>0</v>
      </c>
      <c r="G21" s="18">
        <f t="shared" si="2"/>
        <v>0</v>
      </c>
    </row>
    <row r="22" spans="1:9" ht="27.95" customHeight="1" thickBot="1" x14ac:dyDescent="0.25">
      <c r="A22" s="11" t="s">
        <v>14</v>
      </c>
      <c r="B22" s="12" t="s">
        <v>25</v>
      </c>
      <c r="C22" s="20"/>
      <c r="D22" s="26">
        <f>2*17000</f>
        <v>34000</v>
      </c>
      <c r="E22" s="12">
        <f t="shared" si="0"/>
        <v>0</v>
      </c>
      <c r="F22" s="12">
        <f t="shared" si="1"/>
        <v>0</v>
      </c>
      <c r="G22" s="13">
        <f t="shared" si="2"/>
        <v>0</v>
      </c>
    </row>
    <row r="23" spans="1:9" ht="27.95" customHeight="1" x14ac:dyDescent="0.2">
      <c r="A23" s="43" t="s">
        <v>13</v>
      </c>
      <c r="B23" s="15" t="s">
        <v>24</v>
      </c>
      <c r="C23" s="21"/>
      <c r="D23" s="28">
        <f>2*322296</f>
        <v>644592</v>
      </c>
      <c r="E23" s="14">
        <f t="shared" ref="E23:E25" si="3">ROUND(C23*D23,2)</f>
        <v>0</v>
      </c>
      <c r="F23" s="14">
        <f t="shared" ref="F23:F25" si="4">ROUND(E23*0.23,2)</f>
        <v>0</v>
      </c>
      <c r="G23" s="16">
        <f t="shared" ref="G23:G25" si="5">E23+F23</f>
        <v>0</v>
      </c>
    </row>
    <row r="24" spans="1:9" ht="27.95" customHeight="1" x14ac:dyDescent="0.2">
      <c r="A24" s="45"/>
      <c r="B24" s="9" t="s">
        <v>23</v>
      </c>
      <c r="C24" s="23"/>
      <c r="D24" s="30">
        <f>2*353379</f>
        <v>706758</v>
      </c>
      <c r="E24" s="6">
        <f t="shared" si="3"/>
        <v>0</v>
      </c>
      <c r="F24" s="6">
        <f t="shared" si="4"/>
        <v>0</v>
      </c>
      <c r="G24" s="7">
        <f t="shared" si="5"/>
        <v>0</v>
      </c>
    </row>
    <row r="25" spans="1:9" ht="27.95" customHeight="1" thickBot="1" x14ac:dyDescent="0.25">
      <c r="A25" s="44"/>
      <c r="B25" s="17" t="s">
        <v>22</v>
      </c>
      <c r="C25" s="22"/>
      <c r="D25" s="29">
        <f>2*1483941</f>
        <v>2967882</v>
      </c>
      <c r="E25" s="17">
        <f t="shared" si="3"/>
        <v>0</v>
      </c>
      <c r="F25" s="17">
        <f t="shared" si="4"/>
        <v>0</v>
      </c>
      <c r="G25" s="18">
        <f t="shared" si="5"/>
        <v>0</v>
      </c>
    </row>
    <row r="26" spans="1:9" ht="27.95" customHeight="1" x14ac:dyDescent="0.2">
      <c r="A26" s="43" t="s">
        <v>20</v>
      </c>
      <c r="B26" s="15" t="s">
        <v>24</v>
      </c>
      <c r="C26" s="21"/>
      <c r="D26" s="28">
        <f>2*10000</f>
        <v>20000</v>
      </c>
      <c r="E26" s="14">
        <f t="shared" si="0"/>
        <v>0</v>
      </c>
      <c r="F26" s="14">
        <f t="shared" si="1"/>
        <v>0</v>
      </c>
      <c r="G26" s="16">
        <f t="shared" si="2"/>
        <v>0</v>
      </c>
    </row>
    <row r="27" spans="1:9" ht="27.95" customHeight="1" x14ac:dyDescent="0.2">
      <c r="A27" s="45"/>
      <c r="B27" s="9" t="s">
        <v>23</v>
      </c>
      <c r="C27" s="23"/>
      <c r="D27" s="30">
        <f>2*5000</f>
        <v>10000</v>
      </c>
      <c r="E27" s="6">
        <f t="shared" si="0"/>
        <v>0</v>
      </c>
      <c r="F27" s="6">
        <f t="shared" si="1"/>
        <v>0</v>
      </c>
      <c r="G27" s="7">
        <f t="shared" si="2"/>
        <v>0</v>
      </c>
    </row>
    <row r="28" spans="1:9" ht="27.95" customHeight="1" thickBot="1" x14ac:dyDescent="0.25">
      <c r="A28" s="44"/>
      <c r="B28" s="17" t="s">
        <v>22</v>
      </c>
      <c r="C28" s="22"/>
      <c r="D28" s="29">
        <f>2*25000</f>
        <v>50000</v>
      </c>
      <c r="E28" s="17">
        <f t="shared" si="0"/>
        <v>0</v>
      </c>
      <c r="F28" s="17">
        <f t="shared" si="1"/>
        <v>0</v>
      </c>
      <c r="G28" s="18">
        <f t="shared" si="2"/>
        <v>0</v>
      </c>
    </row>
    <row r="29" spans="1:9" s="31" customFormat="1" ht="25.9" customHeight="1" thickBot="1" x14ac:dyDescent="0.3">
      <c r="B29" s="32" t="s">
        <v>32</v>
      </c>
      <c r="C29" s="33" t="s">
        <v>15</v>
      </c>
      <c r="D29" s="34">
        <f>SUM(D6:D28)</f>
        <v>12646196</v>
      </c>
      <c r="E29" s="35">
        <f t="shared" ref="E29:F29" si="6">SUM(E6:E28)</f>
        <v>0</v>
      </c>
      <c r="F29" s="35">
        <f t="shared" si="6"/>
        <v>0</v>
      </c>
      <c r="G29" s="36">
        <f>SUM(G6:G28)</f>
        <v>0</v>
      </c>
      <c r="H29" s="37"/>
      <c r="I29" s="38"/>
    </row>
    <row r="30" spans="1:9" ht="20.25" customHeight="1" x14ac:dyDescent="0.25"/>
    <row r="31" spans="1:9" ht="20.25" customHeight="1" x14ac:dyDescent="0.2"/>
    <row r="32" spans="1:9" ht="20.25" customHeight="1" x14ac:dyDescent="0.2">
      <c r="B32" s="48"/>
      <c r="C32" s="47" t="s">
        <v>33</v>
      </c>
      <c r="D32" s="47"/>
      <c r="E32" s="47"/>
    </row>
    <row r="33" spans="3:3" ht="21.95" customHeight="1" x14ac:dyDescent="0.2">
      <c r="C33" s="46"/>
    </row>
  </sheetData>
  <mergeCells count="11">
    <mergeCell ref="C32:E32"/>
    <mergeCell ref="A3:B3"/>
    <mergeCell ref="A4:B4"/>
    <mergeCell ref="A18:A19"/>
    <mergeCell ref="A20:A21"/>
    <mergeCell ref="A26:A28"/>
    <mergeCell ref="A8:A9"/>
    <mergeCell ref="A11:A12"/>
    <mergeCell ref="A13:A14"/>
    <mergeCell ref="A15:A16"/>
    <mergeCell ref="A23:A25"/>
  </mergeCells>
  <pageMargins left="0.7" right="0.7" top="0.27" bottom="0.25" header="0.17" footer="0.17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Tomasz Kołosowski</cp:lastModifiedBy>
  <cp:lastPrinted>2021-10-19T08:32:56Z</cp:lastPrinted>
  <dcterms:created xsi:type="dcterms:W3CDTF">2017-10-25T08:39:10Z</dcterms:created>
  <dcterms:modified xsi:type="dcterms:W3CDTF">2021-10-21T07:58:53Z</dcterms:modified>
</cp:coreProperties>
</file>